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b921a1f3d1868d/Documents/Skyline/2020/"/>
    </mc:Choice>
  </mc:AlternateContent>
  <xr:revisionPtr revIDLastSave="1" documentId="8_{A9C7EB9A-C6B2-46E8-8469-A63DE9369542}" xr6:coauthVersionLast="45" xr6:coauthVersionMax="45" xr10:uidLastSave="{0AEF45C7-B4A3-4170-9B1A-9C2BE6930BD4}"/>
  <bookViews>
    <workbookView xWindow="23880" yWindow="-120" windowWidth="29040" windowHeight="15840" xr2:uid="{00000000-000D-0000-FFFF-FFFF00000000}"/>
  </bookViews>
  <sheets>
    <sheet name="Financial Summary" sheetId="4" r:id="rId1"/>
    <sheet name="Budget vs Actual" sheetId="1" r:id="rId2"/>
    <sheet name="Sheet2" sheetId="2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E5" i="1" l="1"/>
  <c r="E55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2" i="1"/>
  <c r="E18" i="1"/>
  <c r="D37" i="1"/>
  <c r="E13" i="1"/>
  <c r="B35" i="4"/>
  <c r="B30" i="4"/>
  <c r="B27" i="4"/>
  <c r="B21" i="4"/>
  <c r="E53" i="1" l="1"/>
  <c r="B53" i="1"/>
  <c r="B19" i="1"/>
  <c r="D19" i="1"/>
  <c r="B22" i="4"/>
  <c r="B38" i="4" s="1"/>
  <c r="B11" i="4"/>
  <c r="B40" i="4" l="1"/>
  <c r="D53" i="1"/>
  <c r="D55" i="1" s="1"/>
  <c r="B55" i="1"/>
  <c r="E17" i="1"/>
  <c r="E16" i="1"/>
  <c r="E15" i="1"/>
  <c r="E14" i="1"/>
  <c r="E12" i="1"/>
  <c r="E11" i="1"/>
  <c r="E10" i="1"/>
  <c r="E9" i="1"/>
  <c r="E8" i="1"/>
  <c r="E7" i="1"/>
  <c r="E6" i="1"/>
  <c r="E19" i="1" l="1"/>
</calcChain>
</file>

<file path=xl/sharedStrings.xml><?xml version="1.0" encoding="utf-8"?>
<sst xmlns="http://schemas.openxmlformats.org/spreadsheetml/2006/main" count="91" uniqueCount="79">
  <si>
    <t>Income</t>
  </si>
  <si>
    <t>Membership Dues</t>
  </si>
  <si>
    <t>Summer Membership</t>
  </si>
  <si>
    <t>Extended August Membership</t>
  </si>
  <si>
    <t>Guest Fees</t>
  </si>
  <si>
    <t>Application Fees</t>
  </si>
  <si>
    <t>Inactive Fees</t>
  </si>
  <si>
    <t>Late Fees</t>
  </si>
  <si>
    <t>Swim Team Dues</t>
  </si>
  <si>
    <t>Swim Team Concession</t>
  </si>
  <si>
    <t>Concession</t>
  </si>
  <si>
    <t>Total Income</t>
  </si>
  <si>
    <t>Expenses</t>
  </si>
  <si>
    <t>Manager Payroll</t>
  </si>
  <si>
    <t>Life Guard Payroll</t>
  </si>
  <si>
    <t>Concession/Desk Payroll</t>
  </si>
  <si>
    <t>Swim Team Payroll</t>
  </si>
  <si>
    <t>State Unemployment Tax</t>
  </si>
  <si>
    <t>Federal Unemployment Tax</t>
  </si>
  <si>
    <t>Gas &amp; Electric</t>
  </si>
  <si>
    <t>Security System</t>
  </si>
  <si>
    <t>Member Splash System</t>
  </si>
  <si>
    <t>Telephone</t>
  </si>
  <si>
    <t>Trash Removal</t>
  </si>
  <si>
    <t>Water &amp; Sewer</t>
  </si>
  <si>
    <t>Life Guard Expenses</t>
  </si>
  <si>
    <t>Office Supplies</t>
  </si>
  <si>
    <t>Pool Supplies</t>
  </si>
  <si>
    <t>Repairs and Maintenance</t>
  </si>
  <si>
    <t>Swim Team</t>
  </si>
  <si>
    <t>Concession Supplies</t>
  </si>
  <si>
    <t>Social Committee</t>
  </si>
  <si>
    <t>Surety Bond</t>
  </si>
  <si>
    <t>Property Taxes and Licenses</t>
  </si>
  <si>
    <t>NCC Land Lease</t>
  </si>
  <si>
    <t>Liability Insurance</t>
  </si>
  <si>
    <t>D&amp;O Insurance</t>
  </si>
  <si>
    <t>Property and Workers Comp</t>
  </si>
  <si>
    <t>Total Expenses</t>
  </si>
  <si>
    <t>Net Income</t>
  </si>
  <si>
    <t>Fav/Unfav</t>
  </si>
  <si>
    <t>Interest Income</t>
  </si>
  <si>
    <t>Guest and Other Fees</t>
  </si>
  <si>
    <t>Swim Team Income</t>
  </si>
  <si>
    <t>Concession Income</t>
  </si>
  <si>
    <t>Fundraising</t>
  </si>
  <si>
    <t>Gross Income</t>
  </si>
  <si>
    <t>Payroll:</t>
  </si>
  <si>
    <t xml:space="preserve">   Lifeguards</t>
  </si>
  <si>
    <t xml:space="preserve">   Managers</t>
  </si>
  <si>
    <t xml:space="preserve">   Concession/Front Desk Staff</t>
  </si>
  <si>
    <t xml:space="preserve">   Swim Team Coaches</t>
  </si>
  <si>
    <t xml:space="preserve">   Payroll company fees</t>
  </si>
  <si>
    <t xml:space="preserve">   Unemployment Taxes</t>
  </si>
  <si>
    <t>Total Payroll Expense</t>
  </si>
  <si>
    <t>Insurance</t>
  </si>
  <si>
    <t>Swim Team Expenses</t>
  </si>
  <si>
    <t>Utilities (water/sewer/gas/electric/phone)</t>
  </si>
  <si>
    <t>NCC Property Taxes/Land Lease/Licenses</t>
  </si>
  <si>
    <t>Member Splash System/Website</t>
  </si>
  <si>
    <t>Social Committee Expense</t>
  </si>
  <si>
    <t>PayPal Processing and Bank Fees</t>
  </si>
  <si>
    <t>Lifeguard Supplies</t>
  </si>
  <si>
    <t>Audit and Tax Filing Fees</t>
  </si>
  <si>
    <t>Bank Account Balance</t>
  </si>
  <si>
    <t>Heritage Skyline Swim Club Financial Summary</t>
  </si>
  <si>
    <t xml:space="preserve">Heritage Skyline Swim Club </t>
  </si>
  <si>
    <t>Payroll Company Fees</t>
  </si>
  <si>
    <t>PayPal/Bank Charges</t>
  </si>
  <si>
    <t>Senior Membership</t>
  </si>
  <si>
    <t>Audit and Tax Filing</t>
  </si>
  <si>
    <t>Swim Meet Income</t>
  </si>
  <si>
    <t>FY 2020 Budget</t>
  </si>
  <si>
    <t>Fiscal Year Ended October 31, 2020 (unaudited)</t>
  </si>
  <si>
    <t>Beginning of Year (November 1, 2019):</t>
  </si>
  <si>
    <t>End of Year (October 31, 2020):</t>
  </si>
  <si>
    <t>Board Proposed Operating Budget for Fiscal Year 2021</t>
  </si>
  <si>
    <t>FY 2020 Actuals</t>
  </si>
  <si>
    <t>FY 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</si>
</sst>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 val="singleAccounting"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wrapText="1"/>
    </xf>
    <xf numFmtId="4" fontId="0" fillId="0" borderId="0" xfId="0" applyNumberFormat="1"/>
    <xf numFmtId="0" fontId="3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0" fillId="0" borderId="0" xfId="0" applyNumberFormat="1" applyFill="1"/>
    <xf numFmtId="0" fontId="0" fillId="0" borderId="0" xfId="0" applyFill="1"/>
    <xf numFmtId="0" fontId="2" fillId="0" borderId="0" xfId="0" applyFont="1"/>
    <xf numFmtId="43" fontId="0" fillId="0" borderId="0" xfId="1" applyFont="1"/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center"/>
    </xf>
    <xf numFmtId="43" fontId="0" fillId="0" borderId="0" xfId="1" applyFont="1" applyFill="1"/>
    <xf numFmtId="4" fontId="2" fillId="0" borderId="0" xfId="0" applyNumberFormat="1" applyFont="1"/>
    <xf numFmtId="164" fontId="0" fillId="0" borderId="0" xfId="1" applyNumberFormat="1" applyFont="1"/>
    <xf numFmtId="0" fontId="4" fillId="0" borderId="2" xfId="0" applyFont="1" applyBorder="1"/>
    <xf numFmtId="164" fontId="0" fillId="0" borderId="3" xfId="1" applyNumberFormat="1" applyFont="1" applyBorder="1"/>
    <xf numFmtId="0" fontId="0" fillId="0" borderId="4" xfId="0" applyBorder="1"/>
    <xf numFmtId="165" fontId="0" fillId="0" borderId="5" xfId="2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0" fontId="2" fillId="0" borderId="4" xfId="0" applyFont="1" applyBorder="1"/>
    <xf numFmtId="165" fontId="2" fillId="0" borderId="5" xfId="2" applyNumberFormat="1" applyFont="1" applyBorder="1"/>
    <xf numFmtId="0" fontId="4" fillId="0" borderId="4" xfId="0" applyFont="1" applyBorder="1"/>
    <xf numFmtId="0" fontId="2" fillId="0" borderId="7" xfId="0" applyFont="1" applyBorder="1"/>
    <xf numFmtId="165" fontId="2" fillId="0" borderId="6" xfId="2" applyNumberFormat="1" applyFont="1" applyBorder="1"/>
    <xf numFmtId="0" fontId="0" fillId="0" borderId="5" xfId="0" applyBorder="1"/>
    <xf numFmtId="15" fontId="0" fillId="0" borderId="4" xfId="0" quotePrefix="1" applyNumberFormat="1" applyBorder="1"/>
    <xf numFmtId="0" fontId="0" fillId="0" borderId="7" xfId="0" applyBorder="1"/>
    <xf numFmtId="43" fontId="6" fillId="0" borderId="0" xfId="1" applyFont="1" applyFill="1" applyAlignment="1">
      <alignment horizontal="center" wrapText="1"/>
    </xf>
    <xf numFmtId="4" fontId="0" fillId="0" borderId="1" xfId="0" applyNumberFormat="1" applyBorder="1"/>
    <xf numFmtId="43" fontId="0" fillId="0" borderId="1" xfId="1" applyFont="1" applyBorder="1"/>
    <xf numFmtId="4" fontId="0" fillId="0" borderId="1" xfId="0" applyNumberFormat="1" applyFill="1" applyBorder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3" fontId="0" fillId="2" borderId="0" xfId="0" applyNumberFormat="1" applyFill="1"/>
    <xf numFmtId="43" fontId="0" fillId="2" borderId="1" xfId="0" applyNumberFormat="1" applyFill="1" applyBorder="1"/>
    <xf numFmtId="43" fontId="3" fillId="2" borderId="0" xfId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43" fontId="6" fillId="2" borderId="0" xfId="1" applyFont="1" applyFill="1" applyAlignment="1">
      <alignment horizontal="center" wrapText="1"/>
    </xf>
    <xf numFmtId="4" fontId="0" fillId="2" borderId="0" xfId="0" applyNumberFormat="1" applyFill="1"/>
    <xf numFmtId="4" fontId="0" fillId="2" borderId="1" xfId="0" applyNumberFormat="1" applyFill="1" applyBorder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zoomScale="150" zoomScaleNormal="150" workbookViewId="0">
      <selection activeCell="D16" sqref="D16"/>
    </sheetView>
  </sheetViews>
  <sheetFormatPr defaultRowHeight="15" x14ac:dyDescent="0.25"/>
  <cols>
    <col min="1" max="1" width="38.5703125" customWidth="1"/>
    <col min="2" max="2" width="12.5703125" style="15" bestFit="1" customWidth="1"/>
    <col min="3" max="3" width="5.7109375" customWidth="1"/>
    <col min="4" max="4" width="34.28515625" customWidth="1"/>
    <col min="5" max="5" width="9.7109375" customWidth="1"/>
  </cols>
  <sheetData>
    <row r="1" spans="1:5" x14ac:dyDescent="0.25">
      <c r="A1" s="8" t="s">
        <v>65</v>
      </c>
    </row>
    <row r="2" spans="1:5" x14ac:dyDescent="0.25">
      <c r="A2" s="8" t="s">
        <v>73</v>
      </c>
    </row>
    <row r="4" spans="1:5" x14ac:dyDescent="0.25">
      <c r="A4" s="16" t="s">
        <v>0</v>
      </c>
      <c r="B4" s="17"/>
      <c r="D4" s="35" t="s">
        <v>64</v>
      </c>
      <c r="E4" s="36"/>
    </row>
    <row r="5" spans="1:5" x14ac:dyDescent="0.25">
      <c r="A5" s="18" t="s">
        <v>1</v>
      </c>
      <c r="B5" s="19">
        <v>146892</v>
      </c>
      <c r="D5" s="18"/>
      <c r="E5" s="27"/>
    </row>
    <row r="6" spans="1:5" x14ac:dyDescent="0.25">
      <c r="A6" s="18" t="s">
        <v>42</v>
      </c>
      <c r="B6" s="20">
        <v>12235</v>
      </c>
      <c r="D6" s="28" t="s">
        <v>74</v>
      </c>
      <c r="E6" s="23">
        <v>21439</v>
      </c>
    </row>
    <row r="7" spans="1:5" x14ac:dyDescent="0.25">
      <c r="A7" s="18" t="s">
        <v>43</v>
      </c>
      <c r="B7" s="20">
        <v>1800</v>
      </c>
      <c r="D7" s="18"/>
      <c r="E7" s="27"/>
    </row>
    <row r="8" spans="1:5" x14ac:dyDescent="0.25">
      <c r="A8" s="18" t="s">
        <v>44</v>
      </c>
      <c r="B8" s="20">
        <v>3489</v>
      </c>
      <c r="D8" s="29" t="s">
        <v>75</v>
      </c>
      <c r="E8" s="26">
        <v>12901.7</v>
      </c>
    </row>
    <row r="9" spans="1:5" x14ac:dyDescent="0.25">
      <c r="A9" s="18" t="s">
        <v>45</v>
      </c>
      <c r="B9" s="20">
        <v>1146</v>
      </c>
    </row>
    <row r="10" spans="1:5" x14ac:dyDescent="0.25">
      <c r="A10" s="18" t="s">
        <v>41</v>
      </c>
      <c r="B10" s="21">
        <v>45.57</v>
      </c>
    </row>
    <row r="11" spans="1:5" x14ac:dyDescent="0.25">
      <c r="A11" s="22" t="s">
        <v>46</v>
      </c>
      <c r="B11" s="23">
        <f>SUM(B5:B10)</f>
        <v>165607.57</v>
      </c>
    </row>
    <row r="12" spans="1:5" x14ac:dyDescent="0.25">
      <c r="A12" s="18"/>
      <c r="B12" s="20"/>
    </row>
    <row r="13" spans="1:5" x14ac:dyDescent="0.25">
      <c r="A13" s="18"/>
      <c r="B13" s="20"/>
    </row>
    <row r="14" spans="1:5" x14ac:dyDescent="0.25">
      <c r="A14" s="24" t="s">
        <v>12</v>
      </c>
      <c r="B14" s="20"/>
    </row>
    <row r="15" spans="1:5" x14ac:dyDescent="0.25">
      <c r="A15" s="18" t="s">
        <v>47</v>
      </c>
      <c r="B15" s="20"/>
    </row>
    <row r="16" spans="1:5" x14ac:dyDescent="0.25">
      <c r="A16" s="18" t="s">
        <v>48</v>
      </c>
      <c r="B16" s="19">
        <v>43715.55</v>
      </c>
    </row>
    <row r="17" spans="1:2" x14ac:dyDescent="0.25">
      <c r="A17" s="18" t="s">
        <v>49</v>
      </c>
      <c r="B17" s="20">
        <v>25926</v>
      </c>
    </row>
    <row r="18" spans="1:2" x14ac:dyDescent="0.25">
      <c r="A18" s="18" t="s">
        <v>50</v>
      </c>
      <c r="B18" s="20">
        <v>8565.7099999999991</v>
      </c>
    </row>
    <row r="19" spans="1:2" x14ac:dyDescent="0.25">
      <c r="A19" s="18" t="s">
        <v>51</v>
      </c>
      <c r="B19" s="20">
        <v>0</v>
      </c>
    </row>
    <row r="20" spans="1:2" x14ac:dyDescent="0.25">
      <c r="A20" s="18" t="s">
        <v>52</v>
      </c>
      <c r="B20" s="20">
        <v>1708.15</v>
      </c>
    </row>
    <row r="21" spans="1:2" x14ac:dyDescent="0.25">
      <c r="A21" s="18" t="s">
        <v>53</v>
      </c>
      <c r="B21" s="21">
        <f>401.96+218.98</f>
        <v>620.93999999999994</v>
      </c>
    </row>
    <row r="22" spans="1:2" x14ac:dyDescent="0.25">
      <c r="A22" s="18" t="s">
        <v>54</v>
      </c>
      <c r="B22" s="20">
        <f>SUM(B16:B21)</f>
        <v>80536.350000000006</v>
      </c>
    </row>
    <row r="23" spans="1:2" x14ac:dyDescent="0.25">
      <c r="A23" s="18"/>
      <c r="B23" s="20"/>
    </row>
    <row r="24" spans="1:2" x14ac:dyDescent="0.25">
      <c r="A24" s="18" t="s">
        <v>28</v>
      </c>
      <c r="B24" s="20">
        <v>17578.759999999998</v>
      </c>
    </row>
    <row r="25" spans="1:2" x14ac:dyDescent="0.25">
      <c r="A25" s="18" t="s">
        <v>55</v>
      </c>
      <c r="B25" s="20">
        <v>24240.3</v>
      </c>
    </row>
    <row r="26" spans="1:2" x14ac:dyDescent="0.25">
      <c r="A26" s="18" t="s">
        <v>27</v>
      </c>
      <c r="B26" s="20">
        <v>9628.52</v>
      </c>
    </row>
    <row r="27" spans="1:2" x14ac:dyDescent="0.25">
      <c r="A27" s="18" t="s">
        <v>57</v>
      </c>
      <c r="B27" s="20">
        <f>7391.71+2692.84+3572.35</f>
        <v>13656.9</v>
      </c>
    </row>
    <row r="28" spans="1:2" x14ac:dyDescent="0.25">
      <c r="A28" s="18" t="s">
        <v>30</v>
      </c>
      <c r="B28" s="20">
        <v>1208.0999999999999</v>
      </c>
    </row>
    <row r="29" spans="1:2" x14ac:dyDescent="0.25">
      <c r="A29" s="18" t="s">
        <v>56</v>
      </c>
      <c r="B29" s="20">
        <v>0</v>
      </c>
    </row>
    <row r="30" spans="1:2" x14ac:dyDescent="0.25">
      <c r="A30" s="18" t="s">
        <v>58</v>
      </c>
      <c r="B30" s="20">
        <f>6400.53+325.85</f>
        <v>6726.38</v>
      </c>
    </row>
    <row r="31" spans="1:2" x14ac:dyDescent="0.25">
      <c r="A31" s="18" t="s">
        <v>60</v>
      </c>
      <c r="B31" s="20">
        <v>1277</v>
      </c>
    </row>
    <row r="32" spans="1:2" x14ac:dyDescent="0.25">
      <c r="A32" s="18" t="s">
        <v>23</v>
      </c>
      <c r="B32" s="20">
        <v>1924.06</v>
      </c>
    </row>
    <row r="33" spans="1:2" x14ac:dyDescent="0.25">
      <c r="A33" s="18" t="s">
        <v>59</v>
      </c>
      <c r="B33" s="20">
        <v>3500</v>
      </c>
    </row>
    <row r="34" spans="1:2" x14ac:dyDescent="0.25">
      <c r="A34" s="18" t="s">
        <v>61</v>
      </c>
      <c r="B34" s="20">
        <v>3081.43</v>
      </c>
    </row>
    <row r="35" spans="1:2" x14ac:dyDescent="0.25">
      <c r="A35" s="18" t="s">
        <v>62</v>
      </c>
      <c r="B35" s="20">
        <f>84+2565.1</f>
        <v>2649.1</v>
      </c>
    </row>
    <row r="36" spans="1:2" x14ac:dyDescent="0.25">
      <c r="A36" s="18" t="s">
        <v>26</v>
      </c>
      <c r="B36" s="20">
        <v>622.4</v>
      </c>
    </row>
    <row r="37" spans="1:2" x14ac:dyDescent="0.25">
      <c r="A37" s="18" t="s">
        <v>63</v>
      </c>
      <c r="B37" s="20">
        <v>1100</v>
      </c>
    </row>
    <row r="38" spans="1:2" x14ac:dyDescent="0.25">
      <c r="A38" s="22" t="s">
        <v>38</v>
      </c>
      <c r="B38" s="23">
        <f>SUM(B22:B37)</f>
        <v>167729.29999999999</v>
      </c>
    </row>
    <row r="39" spans="1:2" x14ac:dyDescent="0.25">
      <c r="A39" s="18"/>
      <c r="B39" s="20"/>
    </row>
    <row r="40" spans="1:2" x14ac:dyDescent="0.25">
      <c r="A40" s="25" t="s">
        <v>39</v>
      </c>
      <c r="B40" s="26">
        <f>B11-B38</f>
        <v>-2121.7299999999814</v>
      </c>
    </row>
  </sheetData>
  <mergeCells count="1">
    <mergeCell ref="D4:E4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7"/>
  <sheetViews>
    <sheetView showGridLines="0" topLeftCell="A13" workbookViewId="0">
      <selection activeCell="G12" sqref="G12"/>
    </sheetView>
  </sheetViews>
  <sheetFormatPr defaultRowHeight="15" x14ac:dyDescent="0.25"/>
  <cols>
    <col min="1" max="1" width="29.42578125" customWidth="1"/>
    <col min="2" max="3" width="16.42578125" customWidth="1"/>
    <col min="4" max="4" width="16" style="9" bestFit="1" customWidth="1"/>
    <col min="5" max="5" width="15.42578125" bestFit="1" customWidth="1"/>
  </cols>
  <sheetData>
    <row r="1" spans="1:5" x14ac:dyDescent="0.25">
      <c r="A1" s="8" t="s">
        <v>66</v>
      </c>
    </row>
    <row r="2" spans="1:5" x14ac:dyDescent="0.25">
      <c r="A2" s="8" t="s">
        <v>76</v>
      </c>
    </row>
    <row r="3" spans="1:5" x14ac:dyDescent="0.25">
      <c r="D3" s="15"/>
    </row>
    <row r="4" spans="1:5" s="1" customFormat="1" ht="38.25" customHeight="1" x14ac:dyDescent="0.45">
      <c r="A4" s="34" t="s">
        <v>0</v>
      </c>
      <c r="B4" s="30" t="s">
        <v>78</v>
      </c>
      <c r="C4" s="44" t="s">
        <v>72</v>
      </c>
      <c r="D4" s="30" t="s">
        <v>77</v>
      </c>
      <c r="E4" s="37" t="s">
        <v>40</v>
      </c>
    </row>
    <row r="5" spans="1:5" x14ac:dyDescent="0.25">
      <c r="A5" t="s">
        <v>1</v>
      </c>
      <c r="B5" s="2">
        <v>143000</v>
      </c>
      <c r="C5" s="45">
        <v>143000</v>
      </c>
      <c r="D5" s="9">
        <v>133267.53</v>
      </c>
      <c r="E5" s="38">
        <f>D5-C5</f>
        <v>-9732.4700000000012</v>
      </c>
    </row>
    <row r="6" spans="1:5" x14ac:dyDescent="0.25">
      <c r="A6" t="s">
        <v>2</v>
      </c>
      <c r="B6" s="2">
        <v>18000</v>
      </c>
      <c r="C6" s="45">
        <v>18000</v>
      </c>
      <c r="D6" s="9">
        <v>11340</v>
      </c>
      <c r="E6" s="38">
        <f t="shared" ref="E5:E18" si="0">D6-C6</f>
        <v>-6660</v>
      </c>
    </row>
    <row r="7" spans="1:5" x14ac:dyDescent="0.25">
      <c r="A7" t="s">
        <v>3</v>
      </c>
      <c r="B7" s="2">
        <v>8000</v>
      </c>
      <c r="C7" s="45">
        <v>8000</v>
      </c>
      <c r="D7" s="9">
        <v>1755</v>
      </c>
      <c r="E7" s="38">
        <f t="shared" si="0"/>
        <v>-6245</v>
      </c>
    </row>
    <row r="8" spans="1:5" x14ac:dyDescent="0.25">
      <c r="A8" t="s">
        <v>69</v>
      </c>
      <c r="B8" s="2">
        <v>900</v>
      </c>
      <c r="C8" s="45">
        <v>900</v>
      </c>
      <c r="D8" s="9">
        <v>530</v>
      </c>
      <c r="E8" s="38">
        <f t="shared" si="0"/>
        <v>-370</v>
      </c>
    </row>
    <row r="9" spans="1:5" x14ac:dyDescent="0.25">
      <c r="A9" t="s">
        <v>4</v>
      </c>
      <c r="B9" s="2">
        <v>23000</v>
      </c>
      <c r="C9" s="45">
        <v>23000</v>
      </c>
      <c r="D9" s="9">
        <v>135</v>
      </c>
      <c r="E9" s="38">
        <f t="shared" si="0"/>
        <v>-22865</v>
      </c>
    </row>
    <row r="10" spans="1:5" x14ac:dyDescent="0.25">
      <c r="A10" t="s">
        <v>5</v>
      </c>
      <c r="B10" s="2">
        <v>2000</v>
      </c>
      <c r="C10" s="45">
        <v>2000</v>
      </c>
      <c r="D10" s="9">
        <v>2200</v>
      </c>
      <c r="E10" s="38">
        <f t="shared" si="0"/>
        <v>200</v>
      </c>
    </row>
    <row r="11" spans="1:5" x14ac:dyDescent="0.25">
      <c r="A11" t="s">
        <v>6</v>
      </c>
      <c r="B11" s="2">
        <v>1000</v>
      </c>
      <c r="C11" s="45">
        <v>1000</v>
      </c>
      <c r="D11" s="9">
        <v>8185</v>
      </c>
      <c r="E11" s="38">
        <f t="shared" si="0"/>
        <v>7185</v>
      </c>
    </row>
    <row r="12" spans="1:5" x14ac:dyDescent="0.25">
      <c r="A12" t="s">
        <v>7</v>
      </c>
      <c r="B12" s="2">
        <v>2000</v>
      </c>
      <c r="C12" s="45">
        <v>2000</v>
      </c>
      <c r="D12" s="9">
        <v>1715</v>
      </c>
      <c r="E12" s="38">
        <f t="shared" si="0"/>
        <v>-285</v>
      </c>
    </row>
    <row r="13" spans="1:5" x14ac:dyDescent="0.25">
      <c r="A13" t="s">
        <v>45</v>
      </c>
      <c r="B13" s="2">
        <v>0</v>
      </c>
      <c r="C13" s="45">
        <v>0</v>
      </c>
      <c r="D13" s="9">
        <v>1146</v>
      </c>
      <c r="E13" s="38">
        <f t="shared" si="0"/>
        <v>1146</v>
      </c>
    </row>
    <row r="14" spans="1:5" x14ac:dyDescent="0.25">
      <c r="A14" t="s">
        <v>8</v>
      </c>
      <c r="B14" s="2">
        <v>10000</v>
      </c>
      <c r="C14" s="45">
        <v>10000</v>
      </c>
      <c r="D14" s="9">
        <v>1800</v>
      </c>
      <c r="E14" s="38">
        <f t="shared" si="0"/>
        <v>-8200</v>
      </c>
    </row>
    <row r="15" spans="1:5" x14ac:dyDescent="0.25">
      <c r="A15" t="s">
        <v>9</v>
      </c>
      <c r="B15" s="2">
        <v>8000</v>
      </c>
      <c r="C15" s="45">
        <v>8000</v>
      </c>
      <c r="D15" s="9">
        <v>0</v>
      </c>
      <c r="E15" s="38">
        <f t="shared" si="0"/>
        <v>-8000</v>
      </c>
    </row>
    <row r="16" spans="1:5" x14ac:dyDescent="0.25">
      <c r="A16" t="s">
        <v>71</v>
      </c>
      <c r="B16" s="2">
        <v>2000</v>
      </c>
      <c r="C16" s="45">
        <v>2000</v>
      </c>
      <c r="D16" s="9">
        <v>0</v>
      </c>
      <c r="E16" s="38">
        <f t="shared" si="0"/>
        <v>-2000</v>
      </c>
    </row>
    <row r="17" spans="1:5" x14ac:dyDescent="0.25">
      <c r="A17" t="s">
        <v>10</v>
      </c>
      <c r="B17" s="2">
        <v>15000</v>
      </c>
      <c r="C17" s="45">
        <v>23000</v>
      </c>
      <c r="D17" s="9">
        <v>3489</v>
      </c>
      <c r="E17" s="38">
        <f t="shared" si="0"/>
        <v>-19511</v>
      </c>
    </row>
    <row r="18" spans="1:5" x14ac:dyDescent="0.25">
      <c r="A18" t="s">
        <v>41</v>
      </c>
      <c r="B18" s="31">
        <v>80</v>
      </c>
      <c r="C18" s="46">
        <v>80</v>
      </c>
      <c r="D18" s="32">
        <v>45.57</v>
      </c>
      <c r="E18" s="39">
        <f>D18-C18</f>
        <v>-34.43</v>
      </c>
    </row>
    <row r="19" spans="1:5" s="11" customFormat="1" ht="18.75" x14ac:dyDescent="0.3">
      <c r="A19" s="3" t="s">
        <v>11</v>
      </c>
      <c r="B19" s="4">
        <f>SUM(B5:B18)</f>
        <v>232980</v>
      </c>
      <c r="C19" s="47">
        <v>240980</v>
      </c>
      <c r="D19" s="10">
        <f>SUM(D5:D18)</f>
        <v>165608.1</v>
      </c>
      <c r="E19" s="40">
        <f>SUM(E5:E17)</f>
        <v>-75337.47</v>
      </c>
    </row>
    <row r="20" spans="1:5" s="11" customFormat="1" ht="18.75" x14ac:dyDescent="0.3">
      <c r="A20" s="3"/>
      <c r="B20" s="4"/>
      <c r="C20" s="47"/>
      <c r="D20" s="10"/>
      <c r="E20" s="41"/>
    </row>
    <row r="21" spans="1:5" s="3" customFormat="1" ht="18.75" x14ac:dyDescent="0.3">
      <c r="A21" s="34" t="s">
        <v>12</v>
      </c>
      <c r="B21" s="5"/>
      <c r="C21" s="48"/>
      <c r="D21" s="12"/>
      <c r="E21" s="42"/>
    </row>
    <row r="22" spans="1:5" x14ac:dyDescent="0.25">
      <c r="A22" t="s">
        <v>13</v>
      </c>
      <c r="B22" s="2">
        <v>26000</v>
      </c>
      <c r="C22" s="45">
        <v>24500</v>
      </c>
      <c r="D22" s="9">
        <v>25926.47</v>
      </c>
      <c r="E22" s="38">
        <f>D22-C22</f>
        <v>1426.4700000000012</v>
      </c>
    </row>
    <row r="23" spans="1:5" x14ac:dyDescent="0.25">
      <c r="A23" t="s">
        <v>14</v>
      </c>
      <c r="B23" s="2">
        <v>56000</v>
      </c>
      <c r="C23" s="45">
        <v>50000</v>
      </c>
      <c r="D23" s="9">
        <v>43715.55</v>
      </c>
      <c r="E23" s="38">
        <f t="shared" ref="E23:E52" si="1">D23-C23</f>
        <v>-6284.4499999999971</v>
      </c>
    </row>
    <row r="24" spans="1:5" x14ac:dyDescent="0.25">
      <c r="A24" t="s">
        <v>15</v>
      </c>
      <c r="B24" s="2">
        <v>18000</v>
      </c>
      <c r="C24" s="45">
        <v>23000</v>
      </c>
      <c r="D24" s="9">
        <v>8565.7099999999991</v>
      </c>
      <c r="E24" s="38">
        <f t="shared" si="1"/>
        <v>-14434.29</v>
      </c>
    </row>
    <row r="25" spans="1:5" x14ac:dyDescent="0.25">
      <c r="A25" t="s">
        <v>16</v>
      </c>
      <c r="B25" s="2">
        <v>11000</v>
      </c>
      <c r="C25" s="45">
        <v>11000</v>
      </c>
      <c r="D25" s="9">
        <v>0</v>
      </c>
      <c r="E25" s="38">
        <f t="shared" si="1"/>
        <v>-11000</v>
      </c>
    </row>
    <row r="26" spans="1:5" x14ac:dyDescent="0.25">
      <c r="A26" t="s">
        <v>17</v>
      </c>
      <c r="B26" s="2">
        <v>350</v>
      </c>
      <c r="C26" s="45">
        <v>350</v>
      </c>
      <c r="D26" s="9">
        <v>218.96799999999999</v>
      </c>
      <c r="E26" s="38">
        <f t="shared" si="1"/>
        <v>-131.03200000000001</v>
      </c>
    </row>
    <row r="27" spans="1:5" x14ac:dyDescent="0.25">
      <c r="A27" t="s">
        <v>18</v>
      </c>
      <c r="B27" s="2">
        <v>600</v>
      </c>
      <c r="C27" s="45">
        <v>600</v>
      </c>
      <c r="D27" s="9">
        <v>401.96</v>
      </c>
      <c r="E27" s="38">
        <f t="shared" si="1"/>
        <v>-198.04000000000002</v>
      </c>
    </row>
    <row r="28" spans="1:5" x14ac:dyDescent="0.25">
      <c r="A28" t="s">
        <v>67</v>
      </c>
      <c r="B28" s="2">
        <v>1700</v>
      </c>
      <c r="C28" s="45">
        <v>1500</v>
      </c>
      <c r="D28" s="9">
        <v>1708.15</v>
      </c>
      <c r="E28" s="38">
        <f t="shared" si="1"/>
        <v>208.15000000000009</v>
      </c>
    </row>
    <row r="29" spans="1:5" x14ac:dyDescent="0.25">
      <c r="B29" s="2"/>
      <c r="C29" s="45"/>
      <c r="E29" s="38">
        <f t="shared" si="1"/>
        <v>0</v>
      </c>
    </row>
    <row r="30" spans="1:5" x14ac:dyDescent="0.25">
      <c r="A30" t="s">
        <v>19</v>
      </c>
      <c r="B30" s="2">
        <v>4000</v>
      </c>
      <c r="C30" s="45">
        <v>5000</v>
      </c>
      <c r="D30" s="9">
        <v>3572.35</v>
      </c>
      <c r="E30" s="38">
        <f t="shared" si="1"/>
        <v>-1427.65</v>
      </c>
    </row>
    <row r="31" spans="1:5" x14ac:dyDescent="0.25">
      <c r="A31" t="s">
        <v>20</v>
      </c>
      <c r="B31" s="2">
        <v>0</v>
      </c>
      <c r="C31" s="45">
        <v>1200</v>
      </c>
      <c r="D31" s="9">
        <v>0</v>
      </c>
      <c r="E31" s="38">
        <f t="shared" si="1"/>
        <v>-1200</v>
      </c>
    </row>
    <row r="32" spans="1:5" x14ac:dyDescent="0.25">
      <c r="A32" t="s">
        <v>21</v>
      </c>
      <c r="B32" s="2">
        <v>3500</v>
      </c>
      <c r="C32" s="45">
        <v>3500</v>
      </c>
      <c r="D32" s="9">
        <v>3500</v>
      </c>
      <c r="E32" s="38">
        <f t="shared" si="1"/>
        <v>0</v>
      </c>
    </row>
    <row r="33" spans="1:5" x14ac:dyDescent="0.25">
      <c r="A33" t="s">
        <v>22</v>
      </c>
      <c r="B33" s="2">
        <v>2700</v>
      </c>
      <c r="C33" s="45">
        <v>2200</v>
      </c>
      <c r="D33" s="9">
        <v>2692.84</v>
      </c>
      <c r="E33" s="38">
        <f t="shared" si="1"/>
        <v>492.84000000000015</v>
      </c>
    </row>
    <row r="34" spans="1:5" x14ac:dyDescent="0.25">
      <c r="A34" t="s">
        <v>23</v>
      </c>
      <c r="B34" s="2">
        <v>2500</v>
      </c>
      <c r="C34" s="45">
        <v>4000</v>
      </c>
      <c r="D34" s="9">
        <v>1924.06</v>
      </c>
      <c r="E34" s="38">
        <f t="shared" si="1"/>
        <v>-2075.94</v>
      </c>
    </row>
    <row r="35" spans="1:5" x14ac:dyDescent="0.25">
      <c r="A35" t="s">
        <v>24</v>
      </c>
      <c r="B35" s="2">
        <v>8000</v>
      </c>
      <c r="C35" s="45">
        <v>8000</v>
      </c>
      <c r="D35" s="9">
        <v>7391.71</v>
      </c>
      <c r="E35" s="38">
        <f t="shared" si="1"/>
        <v>-608.29</v>
      </c>
    </row>
    <row r="36" spans="1:5" x14ac:dyDescent="0.25">
      <c r="B36" s="2"/>
      <c r="C36" s="45"/>
      <c r="E36" s="38">
        <f t="shared" si="1"/>
        <v>0</v>
      </c>
    </row>
    <row r="37" spans="1:5" x14ac:dyDescent="0.25">
      <c r="A37" t="s">
        <v>25</v>
      </c>
      <c r="B37" s="2">
        <v>2500</v>
      </c>
      <c r="C37" s="45">
        <v>2500</v>
      </c>
      <c r="D37" s="9">
        <f>2565.1+84</f>
        <v>2649.1</v>
      </c>
      <c r="E37" s="38">
        <f t="shared" si="1"/>
        <v>149.09999999999991</v>
      </c>
    </row>
    <row r="38" spans="1:5" x14ac:dyDescent="0.25">
      <c r="A38" t="s">
        <v>26</v>
      </c>
      <c r="B38" s="2">
        <v>500</v>
      </c>
      <c r="C38" s="45">
        <v>500</v>
      </c>
      <c r="D38" s="9">
        <v>622.4</v>
      </c>
      <c r="E38" s="38">
        <f t="shared" si="1"/>
        <v>122.39999999999998</v>
      </c>
    </row>
    <row r="39" spans="1:5" x14ac:dyDescent="0.25">
      <c r="A39" t="s">
        <v>27</v>
      </c>
      <c r="B39" s="6">
        <v>15000</v>
      </c>
      <c r="C39" s="45">
        <v>20000</v>
      </c>
      <c r="D39" s="13">
        <v>9628.52</v>
      </c>
      <c r="E39" s="38">
        <f t="shared" si="1"/>
        <v>-10371.48</v>
      </c>
    </row>
    <row r="40" spans="1:5" x14ac:dyDescent="0.25">
      <c r="A40" t="s">
        <v>28</v>
      </c>
      <c r="B40" s="6">
        <v>20000</v>
      </c>
      <c r="C40" s="45">
        <v>20000</v>
      </c>
      <c r="D40" s="13">
        <v>17578.759999999998</v>
      </c>
      <c r="E40" s="38">
        <f t="shared" si="1"/>
        <v>-2421.2400000000016</v>
      </c>
    </row>
    <row r="41" spans="1:5" x14ac:dyDescent="0.25">
      <c r="A41" s="7" t="s">
        <v>29</v>
      </c>
      <c r="B41" s="6">
        <v>8000</v>
      </c>
      <c r="C41" s="45">
        <v>8000</v>
      </c>
      <c r="D41" s="13">
        <v>0</v>
      </c>
      <c r="E41" s="38">
        <f t="shared" si="1"/>
        <v>-8000</v>
      </c>
    </row>
    <row r="42" spans="1:5" x14ac:dyDescent="0.25">
      <c r="A42" t="s">
        <v>30</v>
      </c>
      <c r="B42" s="6">
        <v>9000</v>
      </c>
      <c r="C42" s="45">
        <v>15000</v>
      </c>
      <c r="D42" s="13">
        <v>1208.0999999999999</v>
      </c>
      <c r="E42" s="38">
        <f t="shared" si="1"/>
        <v>-13791.9</v>
      </c>
    </row>
    <row r="43" spans="1:5" x14ac:dyDescent="0.25">
      <c r="B43" s="2"/>
      <c r="C43" s="45"/>
      <c r="E43" s="38">
        <f t="shared" si="1"/>
        <v>0</v>
      </c>
    </row>
    <row r="44" spans="1:5" x14ac:dyDescent="0.25">
      <c r="A44" s="7" t="s">
        <v>31</v>
      </c>
      <c r="B44" s="6">
        <v>4000</v>
      </c>
      <c r="C44" s="45">
        <v>5000</v>
      </c>
      <c r="D44" s="13">
        <v>1277</v>
      </c>
      <c r="E44" s="38">
        <f t="shared" si="1"/>
        <v>-3723</v>
      </c>
    </row>
    <row r="45" spans="1:5" x14ac:dyDescent="0.25">
      <c r="A45" t="s">
        <v>70</v>
      </c>
      <c r="B45" s="2">
        <v>1100</v>
      </c>
      <c r="C45" s="45">
        <v>1100</v>
      </c>
      <c r="D45" s="9">
        <v>1100</v>
      </c>
      <c r="E45" s="38">
        <f t="shared" si="1"/>
        <v>0</v>
      </c>
    </row>
    <row r="46" spans="1:5" x14ac:dyDescent="0.25">
      <c r="A46" t="s">
        <v>32</v>
      </c>
      <c r="B46" s="2">
        <v>535</v>
      </c>
      <c r="C46" s="45">
        <v>535</v>
      </c>
      <c r="D46" s="9">
        <v>0</v>
      </c>
      <c r="E46" s="38">
        <f t="shared" si="1"/>
        <v>-535</v>
      </c>
    </row>
    <row r="47" spans="1:5" x14ac:dyDescent="0.25">
      <c r="A47" t="s">
        <v>68</v>
      </c>
      <c r="B47" s="2">
        <v>4000</v>
      </c>
      <c r="C47" s="45">
        <v>4000</v>
      </c>
      <c r="D47" s="9">
        <v>3081.43</v>
      </c>
      <c r="E47" s="38">
        <f t="shared" si="1"/>
        <v>-918.57000000000016</v>
      </c>
    </row>
    <row r="48" spans="1:5" x14ac:dyDescent="0.25">
      <c r="A48" t="s">
        <v>33</v>
      </c>
      <c r="B48" s="2">
        <v>7000</v>
      </c>
      <c r="C48" s="45">
        <v>6500</v>
      </c>
      <c r="D48" s="9">
        <v>6400.53</v>
      </c>
      <c r="E48" s="38">
        <f t="shared" si="1"/>
        <v>-99.470000000000255</v>
      </c>
    </row>
    <row r="49" spans="1:5" x14ac:dyDescent="0.25">
      <c r="A49" t="s">
        <v>34</v>
      </c>
      <c r="B49" s="2">
        <v>500</v>
      </c>
      <c r="C49" s="45">
        <v>500</v>
      </c>
      <c r="D49" s="9">
        <v>325.85000000000002</v>
      </c>
      <c r="E49" s="38">
        <f t="shared" si="1"/>
        <v>-174.14999999999998</v>
      </c>
    </row>
    <row r="50" spans="1:5" x14ac:dyDescent="0.25">
      <c r="A50" t="s">
        <v>35</v>
      </c>
      <c r="B50" s="6">
        <v>13000</v>
      </c>
      <c r="C50" s="45">
        <v>8000</v>
      </c>
      <c r="D50" s="9">
        <v>12524.3</v>
      </c>
      <c r="E50" s="38">
        <f t="shared" si="1"/>
        <v>4524.2999999999993</v>
      </c>
    </row>
    <row r="51" spans="1:5" x14ac:dyDescent="0.25">
      <c r="A51" t="s">
        <v>36</v>
      </c>
      <c r="B51" s="2">
        <v>3000</v>
      </c>
      <c r="C51" s="45">
        <v>4000</v>
      </c>
      <c r="D51" s="9">
        <v>2339</v>
      </c>
      <c r="E51" s="38">
        <f t="shared" si="1"/>
        <v>-1661</v>
      </c>
    </row>
    <row r="52" spans="1:5" x14ac:dyDescent="0.25">
      <c r="A52" t="s">
        <v>37</v>
      </c>
      <c r="B52" s="33">
        <v>10000</v>
      </c>
      <c r="C52" s="46">
        <v>10000</v>
      </c>
      <c r="D52" s="32">
        <v>9377</v>
      </c>
      <c r="E52" s="39">
        <f t="shared" si="1"/>
        <v>-623</v>
      </c>
    </row>
    <row r="53" spans="1:5" s="11" customFormat="1" ht="18.75" x14ac:dyDescent="0.3">
      <c r="A53" s="3" t="s">
        <v>38</v>
      </c>
      <c r="B53" s="4">
        <f>SUM(B22:B52)</f>
        <v>232485</v>
      </c>
      <c r="C53" s="47">
        <v>240485</v>
      </c>
      <c r="D53" s="10">
        <f>SUM(D22:D52)</f>
        <v>167729.758</v>
      </c>
      <c r="E53" s="40">
        <f>SUM(E22:E52)</f>
        <v>-72755.241999999998</v>
      </c>
    </row>
    <row r="54" spans="1:5" x14ac:dyDescent="0.25">
      <c r="B54" s="2"/>
      <c r="C54" s="45"/>
      <c r="E54" s="43"/>
    </row>
    <row r="55" spans="1:5" x14ac:dyDescent="0.25">
      <c r="A55" s="8" t="s">
        <v>39</v>
      </c>
      <c r="B55" s="14">
        <f>B19-B53</f>
        <v>495</v>
      </c>
      <c r="C55" s="49">
        <v>495</v>
      </c>
      <c r="D55" s="14">
        <f>D19-D53</f>
        <v>-2121.6579999999958</v>
      </c>
      <c r="E55" s="38">
        <f>D55-C55</f>
        <v>-2616.6579999999958</v>
      </c>
    </row>
    <row r="56" spans="1:5" x14ac:dyDescent="0.25">
      <c r="B56" s="2"/>
      <c r="C56" s="2"/>
    </row>
    <row r="57" spans="1:5" x14ac:dyDescent="0.25">
      <c r="B57" s="2"/>
      <c r="C57" s="2"/>
    </row>
  </sheetData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Summary</vt:lpstr>
      <vt:lpstr>Budget vs Actual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Skyline Pool</cp:lastModifiedBy>
  <cp:lastPrinted>2018-11-06T03:34:18Z</cp:lastPrinted>
  <dcterms:created xsi:type="dcterms:W3CDTF">2017-11-14T03:39:00Z</dcterms:created>
  <dcterms:modified xsi:type="dcterms:W3CDTF">2020-11-10T01:27:34Z</dcterms:modified>
</cp:coreProperties>
</file>